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snostup\Desktop\лист_АМУ\"/>
    </mc:Choice>
  </mc:AlternateContent>
  <bookViews>
    <workbookView xWindow="0" yWindow="0" windowWidth="28800" windowHeight="13590"/>
  </bookViews>
  <sheets>
    <sheet name="НУШ_тис" sheetId="9" r:id="rId1"/>
  </sheets>
  <definedNames>
    <definedName name="_xlnm.Print_Area" localSheetId="0">НУШ_тис!$A$1:$W$36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9" l="1"/>
  <c r="F14" i="9" l="1"/>
  <c r="F15" i="9" l="1"/>
  <c r="F32" i="9" l="1"/>
  <c r="F22" i="9" l="1"/>
  <c r="F35" i="9" l="1"/>
  <c r="F20" i="9" l="1"/>
  <c r="F30" i="9" l="1"/>
  <c r="F25" i="9" l="1"/>
  <c r="F28" i="9" l="1"/>
  <c r="I13" i="9" l="1"/>
  <c r="Q13" i="9"/>
  <c r="M13" i="9"/>
  <c r="F13" i="9" l="1"/>
  <c r="F18" i="9" l="1"/>
  <c r="F19" i="9" l="1"/>
  <c r="F17" i="9" l="1"/>
  <c r="F26" i="9" l="1"/>
  <c r="F23" i="9"/>
  <c r="F21" i="9" l="1"/>
  <c r="F34" i="9" l="1"/>
  <c r="AA34" i="9" s="1"/>
  <c r="F33" i="9"/>
  <c r="F31" i="9"/>
  <c r="F29" i="9"/>
  <c r="F27" i="9"/>
  <c r="F24" i="9"/>
  <c r="AA24" i="9" s="1"/>
  <c r="F16" i="9"/>
  <c r="F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5" i="9"/>
  <c r="AA26" i="9"/>
  <c r="AA27" i="9"/>
  <c r="AA28" i="9"/>
  <c r="AA29" i="9"/>
  <c r="AA30" i="9"/>
  <c r="AA31" i="9"/>
  <c r="AA32" i="9"/>
  <c r="AA33" i="9"/>
  <c r="AA35" i="9"/>
  <c r="AA11" i="9"/>
  <c r="K30" i="9" l="1"/>
  <c r="G33" i="9" l="1"/>
  <c r="G11" i="9" l="1"/>
  <c r="B13" i="9" l="1"/>
  <c r="T36" i="9"/>
  <c r="R36" i="9"/>
  <c r="Q36" i="9"/>
  <c r="P36" i="9"/>
  <c r="N36" i="9"/>
  <c r="M36" i="9"/>
  <c r="L36" i="9"/>
  <c r="J36" i="9"/>
  <c r="I36" i="9"/>
  <c r="F36" i="9"/>
  <c r="S35" i="9"/>
  <c r="O35" i="9"/>
  <c r="K35" i="9"/>
  <c r="G35" i="9"/>
  <c r="H35" i="9" s="1"/>
  <c r="B35" i="9"/>
  <c r="S34" i="9"/>
  <c r="O34" i="9"/>
  <c r="K34" i="9"/>
  <c r="G34" i="9"/>
  <c r="B34" i="9"/>
  <c r="S33" i="9"/>
  <c r="O33" i="9"/>
  <c r="K33" i="9"/>
  <c r="H33" i="9"/>
  <c r="B33" i="9"/>
  <c r="S32" i="9"/>
  <c r="O32" i="9"/>
  <c r="K32" i="9"/>
  <c r="G32" i="9"/>
  <c r="B32" i="9"/>
  <c r="S31" i="9"/>
  <c r="O31" i="9"/>
  <c r="K31" i="9"/>
  <c r="G31" i="9"/>
  <c r="H31" i="9" s="1"/>
  <c r="B31" i="9"/>
  <c r="S30" i="9"/>
  <c r="O30" i="9"/>
  <c r="G30" i="9"/>
  <c r="B30" i="9"/>
  <c r="S29" i="9"/>
  <c r="O29" i="9"/>
  <c r="K29" i="9"/>
  <c r="G29" i="9"/>
  <c r="H29" i="9" s="1"/>
  <c r="B29" i="9"/>
  <c r="S28" i="9"/>
  <c r="O28" i="9"/>
  <c r="K28" i="9"/>
  <c r="G28" i="9"/>
  <c r="B28" i="9"/>
  <c r="S27" i="9"/>
  <c r="O27" i="9"/>
  <c r="K27" i="9"/>
  <c r="G27" i="9"/>
  <c r="B27" i="9"/>
  <c r="S26" i="9"/>
  <c r="O26" i="9"/>
  <c r="K26" i="9"/>
  <c r="G26" i="9"/>
  <c r="B26" i="9"/>
  <c r="S25" i="9"/>
  <c r="O25" i="9"/>
  <c r="K25" i="9"/>
  <c r="G25" i="9"/>
  <c r="B25" i="9"/>
  <c r="S24" i="9"/>
  <c r="O24" i="9"/>
  <c r="K24" i="9"/>
  <c r="G24" i="9"/>
  <c r="B24" i="9"/>
  <c r="S23" i="9"/>
  <c r="O23" i="9"/>
  <c r="K23" i="9"/>
  <c r="G23" i="9"/>
  <c r="B23" i="9"/>
  <c r="S22" i="9"/>
  <c r="O22" i="9"/>
  <c r="K22" i="9"/>
  <c r="G22" i="9"/>
  <c r="B22" i="9"/>
  <c r="S21" i="9"/>
  <c r="O21" i="9"/>
  <c r="K21" i="9"/>
  <c r="G21" i="9"/>
  <c r="B21" i="9"/>
  <c r="S20" i="9"/>
  <c r="O20" i="9"/>
  <c r="K20" i="9"/>
  <c r="G20" i="9"/>
  <c r="B20" i="9"/>
  <c r="S19" i="9"/>
  <c r="O19" i="9"/>
  <c r="K19" i="9"/>
  <c r="G19" i="9"/>
  <c r="B19" i="9"/>
  <c r="S18" i="9"/>
  <c r="O18" i="9"/>
  <c r="K18" i="9"/>
  <c r="G18" i="9"/>
  <c r="B18" i="9"/>
  <c r="S17" i="9"/>
  <c r="O17" i="9"/>
  <c r="K17" i="9"/>
  <c r="G17" i="9"/>
  <c r="B17" i="9"/>
  <c r="S16" i="9"/>
  <c r="O16" i="9"/>
  <c r="K16" i="9"/>
  <c r="G16" i="9"/>
  <c r="B16" i="9"/>
  <c r="S15" i="9"/>
  <c r="O15" i="9"/>
  <c r="K15" i="9"/>
  <c r="G15" i="9"/>
  <c r="B15" i="9"/>
  <c r="S14" i="9"/>
  <c r="O14" i="9"/>
  <c r="K14" i="9"/>
  <c r="G14" i="9"/>
  <c r="B14" i="9"/>
  <c r="S13" i="9"/>
  <c r="O13" i="9"/>
  <c r="K13" i="9"/>
  <c r="G13" i="9"/>
  <c r="S12" i="9"/>
  <c r="O12" i="9"/>
  <c r="K12" i="9"/>
  <c r="G12" i="9"/>
  <c r="B12" i="9"/>
  <c r="S11" i="9"/>
  <c r="O11" i="9"/>
  <c r="K11" i="9"/>
  <c r="B11" i="9"/>
  <c r="C28" i="9" l="1"/>
  <c r="H28" i="9"/>
  <c r="E28" i="9"/>
  <c r="C26" i="9"/>
  <c r="H26" i="9"/>
  <c r="C12" i="9"/>
  <c r="E12" i="9" s="1"/>
  <c r="H12" i="9"/>
  <c r="C34" i="9"/>
  <c r="E34" i="9" s="1"/>
  <c r="H34" i="9"/>
  <c r="C18" i="9"/>
  <c r="C30" i="9"/>
  <c r="E30" i="9" s="1"/>
  <c r="H30" i="9"/>
  <c r="C32" i="9"/>
  <c r="E32" i="9" s="1"/>
  <c r="H32" i="9"/>
  <c r="S36" i="9"/>
  <c r="K36" i="9"/>
  <c r="H18" i="9"/>
  <c r="C20" i="9"/>
  <c r="D20" i="9" s="1"/>
  <c r="H20" i="9"/>
  <c r="H14" i="9"/>
  <c r="H16" i="9"/>
  <c r="C16" i="9"/>
  <c r="D16" i="9" s="1"/>
  <c r="H22" i="9"/>
  <c r="H24" i="9"/>
  <c r="C24" i="9"/>
  <c r="D24" i="9" s="1"/>
  <c r="C14" i="9"/>
  <c r="D14" i="9" s="1"/>
  <c r="C22" i="9"/>
  <c r="H13" i="9"/>
  <c r="C13" i="9"/>
  <c r="H17" i="9"/>
  <c r="C17" i="9"/>
  <c r="H21" i="9"/>
  <c r="C21" i="9"/>
  <c r="H25" i="9"/>
  <c r="C25" i="9"/>
  <c r="B36" i="9"/>
  <c r="H11" i="9"/>
  <c r="C11" i="9"/>
  <c r="G36" i="9"/>
  <c r="O36" i="9"/>
  <c r="D13" i="9"/>
  <c r="H15" i="9"/>
  <c r="C15" i="9"/>
  <c r="H19" i="9"/>
  <c r="C19" i="9"/>
  <c r="H23" i="9"/>
  <c r="C23" i="9"/>
  <c r="H27" i="9"/>
  <c r="C27" i="9"/>
  <c r="C29" i="9"/>
  <c r="D29" i="9" s="1"/>
  <c r="C31" i="9"/>
  <c r="C33" i="9"/>
  <c r="C35" i="9"/>
  <c r="D32" i="9" l="1"/>
  <c r="D28" i="9"/>
  <c r="D26" i="9"/>
  <c r="E26" i="9"/>
  <c r="D34" i="9"/>
  <c r="D12" i="9"/>
  <c r="D30" i="9"/>
  <c r="D18" i="9"/>
  <c r="E18" i="9"/>
  <c r="E20" i="9"/>
  <c r="E25" i="9"/>
  <c r="E21" i="9"/>
  <c r="E17" i="9"/>
  <c r="E13" i="9"/>
  <c r="E22" i="9"/>
  <c r="E24" i="9"/>
  <c r="E35" i="9"/>
  <c r="E33" i="9"/>
  <c r="E29" i="9"/>
  <c r="D22" i="9"/>
  <c r="D33" i="9"/>
  <c r="D21" i="9"/>
  <c r="E14" i="9"/>
  <c r="E16" i="9"/>
  <c r="E23" i="9"/>
  <c r="D23" i="9"/>
  <c r="E15" i="9"/>
  <c r="D15" i="9"/>
  <c r="H36" i="9"/>
  <c r="E31" i="9"/>
  <c r="D35" i="9"/>
  <c r="D31" i="9"/>
  <c r="E27" i="9"/>
  <c r="D27" i="9"/>
  <c r="D25" i="9"/>
  <c r="E19" i="9"/>
  <c r="D19" i="9"/>
  <c r="D17" i="9"/>
  <c r="E11" i="9"/>
  <c r="C36" i="9"/>
  <c r="E36" i="9" s="1"/>
  <c r="D11" i="9"/>
  <c r="D36" i="9" l="1"/>
</calcChain>
</file>

<file path=xl/sharedStrings.xml><?xml version="1.0" encoding="utf-8"?>
<sst xmlns="http://schemas.openxmlformats.org/spreadsheetml/2006/main" count="59" uniqueCount="45">
  <si>
    <t>Додаток 1</t>
  </si>
  <si>
    <t xml:space="preserve">Інформація </t>
  </si>
  <si>
    <t>Всього</t>
  </si>
  <si>
    <t>у тому числі на:</t>
  </si>
  <si>
    <t xml:space="preserve">дидактичні матеріали </t>
  </si>
  <si>
    <t>сучасні меблі</t>
  </si>
  <si>
    <t>Область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</si>
  <si>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</si>
  <si>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</si>
  <si>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</si>
  <si>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</si>
  <si>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</si>
  <si>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</si>
  <si>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</si>
  <si>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</si>
  <si>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</si>
  <si>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</si>
  <si>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</si>
  <si>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</si>
  <si>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</si>
  <si>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</si>
  <si>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</si>
  <si>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</si>
  <si>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</si>
  <si>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</si>
  <si>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</si>
  <si>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</si>
  <si>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</si>
  <si>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</si>
  <si>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</si>
  <si>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</si>
  <si>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</si>
  <si>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ВСЬОГО</t>
  </si>
  <si>
    <t>залишок</t>
  </si>
  <si>
    <t>музичні інструменти, комп'ютерне обладнання та відповідний мультимедійний контент</t>
  </si>
  <si>
    <t>використано</t>
  </si>
  <si>
    <t>% використання</t>
  </si>
  <si>
    <t>Всього на закупівлю дидактичних матеріалів, музичних інструментів, сучасних меблів, комп’ютерного обладнання, відповідного мультимедійного контенту</t>
  </si>
  <si>
    <t>з них:</t>
  </si>
  <si>
    <t>щодо використання у 2019 році коштів за КПКВК 2211230 "Субвенція з державного бюджету місцевим бюджетам на забезпечення якісної, сучасної та доступної загальної середньої освіти «Нова українська школа»"</t>
  </si>
  <si>
    <t>Додаток_1</t>
  </si>
  <si>
    <t>тис. грн</t>
  </si>
  <si>
    <t>кількість, од.</t>
  </si>
  <si>
    <t>(станом на 01.01.2020)</t>
  </si>
  <si>
    <t>передбачено на рік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</si>
</sst>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39"/>
  <sheetViews>
    <sheetView tabSelected="1" topLeftCell="A7" zoomScaleNormal="100" workbookViewId="0">
      <selection activeCell="D43" sqref="D43"/>
    </sheetView>
  </sheetViews>
  <sheetFormatPr defaultRowHeight="15" x14ac:dyDescent="0.25"/>
  <cols>
    <col min="1" max="1" width="21.28515625" style="3" customWidth="1"/>
    <col min="2" max="2" width="12.42578125" style="3" bestFit="1" customWidth="1"/>
    <col min="3" max="3" width="12" style="3" bestFit="1" customWidth="1"/>
    <col min="4" max="4" width="11.5703125" style="3" customWidth="1"/>
    <col min="5" max="8" width="13.42578125" style="3" customWidth="1"/>
    <col min="9" max="9" width="12.42578125" style="3" bestFit="1" customWidth="1"/>
    <col min="10" max="10" width="12.28515625" style="3" customWidth="1"/>
    <col min="11" max="11" width="10.5703125" style="3" bestFit="1" customWidth="1"/>
    <col min="12" max="12" width="12.5703125" style="3" bestFit="1" customWidth="1"/>
    <col min="13" max="13" width="12.42578125" style="3" bestFit="1" customWidth="1"/>
    <col min="14" max="14" width="13.140625" style="3" customWidth="1"/>
    <col min="15" max="15" width="10.5703125" style="3" bestFit="1" customWidth="1"/>
    <col min="16" max="16" width="9.28515625" style="3" bestFit="1" customWidth="1"/>
    <col min="17" max="17" width="13.5703125" style="3" customWidth="1"/>
    <col min="18" max="18" width="13.42578125" style="3" customWidth="1"/>
    <col min="19" max="19" width="11.85546875" style="3" customWidth="1"/>
    <col min="20" max="20" width="9.28515625" style="3" bestFit="1" customWidth="1"/>
    <col min="21" max="23" width="12.42578125" style="3" customWidth="1"/>
    <col min="24" max="24" width="19.5703125" style="3" customWidth="1"/>
    <col min="25" max="25" width="9.140625" style="3"/>
    <col min="26" max="26" width="9.140625" style="3" hidden="1" customWidth="1"/>
    <col min="27" max="27" width="0" style="3" hidden="1" customWidth="1"/>
    <col min="28" max="16384" width="9.140625" style="3"/>
  </cols>
  <sheetData>
    <row r="1" spans="1:2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9" t="s">
        <v>0</v>
      </c>
      <c r="W1" s="8" t="s">
        <v>40</v>
      </c>
    </row>
    <row r="2" spans="1:2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7" ht="30" customHeigh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7" ht="42" customHeight="1" x14ac:dyDescent="0.25">
      <c r="A4" s="23" t="s">
        <v>39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7" ht="18" customHeight="1" x14ac:dyDescent="0.25">
      <c r="A5" s="24" t="s">
        <v>43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W6" s="4" t="s">
        <v>41</v>
      </c>
    </row>
    <row r="7" spans="1:27" ht="19.5" customHeight="1" x14ac:dyDescent="0.25">
      <c r="A7" s="25" t="s">
        <v>6</v>
      </c>
      <c r="B7" s="26" t="s">
        <v>2</v>
      </c>
      <c r="C7" s="26"/>
      <c r="D7" s="26"/>
      <c r="E7" s="26"/>
      <c r="F7" s="20" t="s">
        <v>3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7" ht="19.5" customHeight="1" x14ac:dyDescent="0.25">
      <c r="A8" s="25"/>
      <c r="B8" s="26"/>
      <c r="C8" s="26"/>
      <c r="D8" s="26"/>
      <c r="E8" s="26"/>
      <c r="F8" s="21" t="s">
        <v>37</v>
      </c>
      <c r="G8" s="21"/>
      <c r="H8" s="21"/>
      <c r="I8" s="20" t="s">
        <v>38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1"/>
      <c r="V8" s="21"/>
      <c r="W8" s="21"/>
      <c r="X8" s="19"/>
    </row>
    <row r="9" spans="1:27" ht="66.75" customHeight="1" x14ac:dyDescent="0.25">
      <c r="A9" s="25"/>
      <c r="B9" s="19" t="s">
        <v>44</v>
      </c>
      <c r="C9" s="19" t="s">
        <v>35</v>
      </c>
      <c r="D9" s="19" t="s">
        <v>33</v>
      </c>
      <c r="E9" s="19" t="s">
        <v>36</v>
      </c>
      <c r="F9" s="21"/>
      <c r="G9" s="21"/>
      <c r="H9" s="21"/>
      <c r="I9" s="21" t="s">
        <v>4</v>
      </c>
      <c r="J9" s="21"/>
      <c r="K9" s="21"/>
      <c r="L9" s="21"/>
      <c r="M9" s="21" t="s">
        <v>5</v>
      </c>
      <c r="N9" s="21"/>
      <c r="O9" s="21"/>
      <c r="P9" s="21"/>
      <c r="Q9" s="21" t="s">
        <v>34</v>
      </c>
      <c r="R9" s="21"/>
      <c r="S9" s="21"/>
      <c r="T9" s="21"/>
      <c r="U9" s="21"/>
      <c r="V9" s="21"/>
      <c r="W9" s="21"/>
      <c r="X9" s="19"/>
    </row>
    <row r="10" spans="1:27" ht="42.75" customHeight="1" x14ac:dyDescent="0.25">
      <c r="A10" s="25"/>
      <c r="B10" s="19"/>
      <c r="C10" s="19"/>
      <c r="D10" s="19"/>
      <c r="E10" s="19"/>
      <c r="F10" s="10" t="s">
        <v>44</v>
      </c>
      <c r="G10" s="10" t="s">
        <v>35</v>
      </c>
      <c r="H10" s="10" t="s">
        <v>33</v>
      </c>
      <c r="I10" s="13" t="s">
        <v>44</v>
      </c>
      <c r="J10" s="10" t="s">
        <v>35</v>
      </c>
      <c r="K10" s="10" t="s">
        <v>33</v>
      </c>
      <c r="L10" s="10" t="s">
        <v>42</v>
      </c>
      <c r="M10" s="13" t="s">
        <v>44</v>
      </c>
      <c r="N10" s="10" t="s">
        <v>35</v>
      </c>
      <c r="O10" s="10" t="s">
        <v>33</v>
      </c>
      <c r="P10" s="10" t="s">
        <v>42</v>
      </c>
      <c r="Q10" s="13" t="s">
        <v>44</v>
      </c>
      <c r="R10" s="10" t="s">
        <v>35</v>
      </c>
      <c r="S10" s="10" t="s">
        <v>33</v>
      </c>
      <c r="T10" s="10" t="s">
        <v>42</v>
      </c>
      <c r="U10" s="13"/>
      <c r="V10" s="10"/>
      <c r="W10" s="10"/>
      <c r="X10" s="19"/>
    </row>
    <row r="11" spans="1:27" x14ac:dyDescent="0.25">
      <c r="A11" s="1" t="s">
        <v>7</v>
      </c>
      <c r="B11" s="2">
        <f>F11+U11</f>
        <v>43299.199999999997</v>
      </c>
      <c r="C11" s="14">
        <f>G11+V11</f>
        <v>43243.4</v>
      </c>
      <c r="D11" s="2">
        <f>B11-C11</f>
        <v>55.799999999995634</v>
      </c>
      <c r="E11" s="2">
        <f>ROUND(C11/B11*100,1)</f>
        <v>99.9</v>
      </c>
      <c r="F11" s="2">
        <f>I11+M11+Q11</f>
        <v>43299.199999999997</v>
      </c>
      <c r="G11" s="2">
        <f>J11+N11+R11</f>
        <v>43243.4</v>
      </c>
      <c r="H11" s="2">
        <f>F11-G11</f>
        <v>55.799999999995634</v>
      </c>
      <c r="I11" s="2">
        <v>10824.8</v>
      </c>
      <c r="J11" s="2">
        <v>10778.2</v>
      </c>
      <c r="K11" s="2">
        <f>I11-J11</f>
        <v>46.599999999998545</v>
      </c>
      <c r="L11" s="2">
        <v>34510</v>
      </c>
      <c r="M11" s="2">
        <v>17319.599999999999</v>
      </c>
      <c r="N11" s="2">
        <v>17319.5</v>
      </c>
      <c r="O11" s="2">
        <f>M11-N11</f>
        <v>9.9999999998544808E-2</v>
      </c>
      <c r="P11" s="2">
        <v>20340</v>
      </c>
      <c r="Q11" s="2">
        <v>15154.8</v>
      </c>
      <c r="R11" s="2">
        <v>15145.7</v>
      </c>
      <c r="S11" s="2">
        <f>Q11-R11</f>
        <v>9.0999999999985448</v>
      </c>
      <c r="T11" s="2">
        <v>3027</v>
      </c>
      <c r="U11" s="2"/>
      <c r="V11" s="15"/>
      <c r="W11" s="2"/>
      <c r="X11" s="2"/>
      <c r="Z11" s="3">
        <v>43299.199999999997</v>
      </c>
      <c r="AA11" s="3">
        <f t="shared" ref="AA11:AA35" si="0">Z11-F11</f>
        <v>0</v>
      </c>
    </row>
    <row r="12" spans="1:27" x14ac:dyDescent="0.25">
      <c r="A12" s="1" t="s">
        <v>8</v>
      </c>
      <c r="B12" s="2">
        <f t="shared" ref="B12:C35" si="1">F12+U12</f>
        <v>35805.599999999999</v>
      </c>
      <c r="C12" s="14">
        <f t="shared" si="1"/>
        <v>35805.599999999999</v>
      </c>
      <c r="D12" s="2">
        <f t="shared" ref="D12:D35" si="2">B12-C12</f>
        <v>0</v>
      </c>
      <c r="E12" s="2">
        <f t="shared" ref="E12:E36" si="3">ROUND(C12/B12*100,1)</f>
        <v>100</v>
      </c>
      <c r="F12" s="2">
        <f t="shared" ref="F12:G35" si="4">I12+M12+Q12</f>
        <v>35805.599999999999</v>
      </c>
      <c r="G12" s="2">
        <f t="shared" si="4"/>
        <v>35805.599999999999</v>
      </c>
      <c r="H12" s="2">
        <f t="shared" ref="H12:H35" si="5">F12-G12</f>
        <v>0</v>
      </c>
      <c r="I12" s="2">
        <v>8951.4</v>
      </c>
      <c r="J12" s="2">
        <v>8951.4</v>
      </c>
      <c r="K12" s="2">
        <f t="shared" ref="K12:K35" si="6">I12-J12</f>
        <v>0</v>
      </c>
      <c r="L12" s="2">
        <v>90771</v>
      </c>
      <c r="M12" s="2">
        <v>14322.2</v>
      </c>
      <c r="N12" s="2">
        <v>14322.2</v>
      </c>
      <c r="O12" s="2">
        <f t="shared" ref="O12:O35" si="7">M12-N12</f>
        <v>0</v>
      </c>
      <c r="P12" s="2">
        <v>16482</v>
      </c>
      <c r="Q12" s="2">
        <v>12532</v>
      </c>
      <c r="R12" s="2">
        <v>12532</v>
      </c>
      <c r="S12" s="2">
        <f t="shared" ref="S12:S35" si="8">Q12-R12</f>
        <v>0</v>
      </c>
      <c r="T12" s="2">
        <v>2078</v>
      </c>
      <c r="U12" s="2"/>
      <c r="V12" s="2"/>
      <c r="W12" s="2"/>
      <c r="X12" s="2"/>
      <c r="Z12" s="3">
        <v>35805.599999999999</v>
      </c>
      <c r="AA12" s="3">
        <f t="shared" si="0"/>
        <v>0</v>
      </c>
    </row>
    <row r="13" spans="1:27" x14ac:dyDescent="0.25">
      <c r="A13" s="1" t="s">
        <v>9</v>
      </c>
      <c r="B13" s="2">
        <f>F13+U13</f>
        <v>65992.399999999994</v>
      </c>
      <c r="C13" s="14">
        <f t="shared" si="1"/>
        <v>62927.199999999997</v>
      </c>
      <c r="D13" s="2">
        <f t="shared" si="2"/>
        <v>3065.1999999999971</v>
      </c>
      <c r="E13" s="2">
        <f t="shared" si="3"/>
        <v>95.4</v>
      </c>
      <c r="F13" s="2">
        <f t="shared" si="4"/>
        <v>65992.399999999994</v>
      </c>
      <c r="G13" s="2">
        <f t="shared" si="4"/>
        <v>62927.199999999997</v>
      </c>
      <c r="H13" s="2">
        <f t="shared" si="5"/>
        <v>3065.1999999999971</v>
      </c>
      <c r="I13" s="2">
        <f>16191.5-0.3</f>
        <v>16191.2</v>
      </c>
      <c r="J13" s="2">
        <v>16114.3</v>
      </c>
      <c r="K13" s="2">
        <f t="shared" si="6"/>
        <v>76.900000000001455</v>
      </c>
      <c r="L13" s="2">
        <v>43996</v>
      </c>
      <c r="M13" s="2">
        <f>26578-11.7</f>
        <v>26566.3</v>
      </c>
      <c r="N13" s="2">
        <v>23815.200000000001</v>
      </c>
      <c r="O13" s="2">
        <f t="shared" si="7"/>
        <v>2751.0999999999985</v>
      </c>
      <c r="P13" s="2">
        <v>34160</v>
      </c>
      <c r="Q13" s="2">
        <f>23245.7-10.8</f>
        <v>23234.9</v>
      </c>
      <c r="R13" s="2">
        <v>22997.7</v>
      </c>
      <c r="S13" s="2">
        <f t="shared" si="8"/>
        <v>237.20000000000073</v>
      </c>
      <c r="T13" s="2">
        <v>2302</v>
      </c>
      <c r="U13" s="2"/>
      <c r="V13" s="2"/>
      <c r="W13" s="2"/>
      <c r="X13" s="2"/>
      <c r="Z13" s="3">
        <v>65992.399999999994</v>
      </c>
      <c r="AA13" s="3">
        <f t="shared" si="0"/>
        <v>0</v>
      </c>
    </row>
    <row r="14" spans="1:27" x14ac:dyDescent="0.25">
      <c r="A14" s="1" t="s">
        <v>10</v>
      </c>
      <c r="B14" s="2">
        <f t="shared" si="1"/>
        <v>35212.199999999997</v>
      </c>
      <c r="C14" s="14">
        <f t="shared" si="1"/>
        <v>34808.699999999997</v>
      </c>
      <c r="D14" s="2">
        <f t="shared" si="2"/>
        <v>403.5</v>
      </c>
      <c r="E14" s="2">
        <f t="shared" si="3"/>
        <v>98.9</v>
      </c>
      <c r="F14" s="2">
        <f t="shared" si="4"/>
        <v>35212.199999999997</v>
      </c>
      <c r="G14" s="2">
        <f t="shared" si="4"/>
        <v>34808.699999999997</v>
      </c>
      <c r="H14" s="2">
        <f t="shared" si="5"/>
        <v>403.5</v>
      </c>
      <c r="I14" s="2">
        <v>8295.9</v>
      </c>
      <c r="J14" s="2">
        <v>8089</v>
      </c>
      <c r="K14" s="2">
        <f t="shared" si="6"/>
        <v>206.89999999999964</v>
      </c>
      <c r="L14" s="2">
        <v>12368</v>
      </c>
      <c r="M14" s="2">
        <v>14084.9</v>
      </c>
      <c r="N14" s="2">
        <v>14077</v>
      </c>
      <c r="O14" s="2">
        <f t="shared" si="7"/>
        <v>7.8999999999996362</v>
      </c>
      <c r="P14" s="2">
        <v>11421</v>
      </c>
      <c r="Q14" s="2">
        <v>12831.4</v>
      </c>
      <c r="R14" s="2">
        <v>12642.7</v>
      </c>
      <c r="S14" s="2">
        <f t="shared" si="8"/>
        <v>188.69999999999891</v>
      </c>
      <c r="T14" s="2">
        <v>1579</v>
      </c>
      <c r="U14" s="2"/>
      <c r="V14" s="2"/>
      <c r="W14" s="2"/>
      <c r="X14" s="2"/>
      <c r="Z14" s="3">
        <v>35212.199999999997</v>
      </c>
      <c r="AA14" s="3">
        <f t="shared" si="0"/>
        <v>0</v>
      </c>
    </row>
    <row r="15" spans="1:27" x14ac:dyDescent="0.25">
      <c r="A15" s="1" t="s">
        <v>11</v>
      </c>
      <c r="B15" s="2">
        <f t="shared" si="1"/>
        <v>35929.300000000003</v>
      </c>
      <c r="C15" s="14">
        <f t="shared" si="1"/>
        <v>35159.1</v>
      </c>
      <c r="D15" s="2">
        <f t="shared" si="2"/>
        <v>770.20000000000437</v>
      </c>
      <c r="E15" s="2">
        <f t="shared" si="3"/>
        <v>97.9</v>
      </c>
      <c r="F15" s="2">
        <f t="shared" si="4"/>
        <v>35929.300000000003</v>
      </c>
      <c r="G15" s="2">
        <f t="shared" si="4"/>
        <v>35159.1</v>
      </c>
      <c r="H15" s="2">
        <f t="shared" si="5"/>
        <v>770.20000000000437</v>
      </c>
      <c r="I15" s="2">
        <v>8982.2999999999993</v>
      </c>
      <c r="J15" s="2">
        <v>8801.7999999999993</v>
      </c>
      <c r="K15" s="2">
        <f t="shared" si="6"/>
        <v>180.5</v>
      </c>
      <c r="L15" s="2">
        <v>36930</v>
      </c>
      <c r="M15" s="2">
        <v>14371.7</v>
      </c>
      <c r="N15" s="2">
        <v>13976.2</v>
      </c>
      <c r="O15" s="2">
        <f t="shared" si="7"/>
        <v>395.5</v>
      </c>
      <c r="P15" s="2">
        <v>17221</v>
      </c>
      <c r="Q15" s="2">
        <v>12575.3</v>
      </c>
      <c r="R15" s="2">
        <v>12381.1</v>
      </c>
      <c r="S15" s="2">
        <f t="shared" si="8"/>
        <v>194.19999999999891</v>
      </c>
      <c r="T15" s="2">
        <v>2226</v>
      </c>
      <c r="U15" s="2"/>
      <c r="V15" s="2"/>
      <c r="W15" s="2"/>
      <c r="X15" s="2"/>
      <c r="Z15" s="3">
        <v>35929.300000000003</v>
      </c>
      <c r="AA15" s="3">
        <f t="shared" si="0"/>
        <v>0</v>
      </c>
    </row>
    <row r="16" spans="1:27" x14ac:dyDescent="0.25">
      <c r="A16" s="1" t="s">
        <v>12</v>
      </c>
      <c r="B16" s="2">
        <f t="shared" si="1"/>
        <v>39936</v>
      </c>
      <c r="C16" s="14">
        <f t="shared" si="1"/>
        <v>37955.199999999997</v>
      </c>
      <c r="D16" s="2">
        <f t="shared" si="2"/>
        <v>1980.8000000000029</v>
      </c>
      <c r="E16" s="2">
        <f t="shared" si="3"/>
        <v>95</v>
      </c>
      <c r="F16" s="14">
        <f t="shared" si="4"/>
        <v>39936</v>
      </c>
      <c r="G16" s="2">
        <f t="shared" si="4"/>
        <v>37955.199999999997</v>
      </c>
      <c r="H16" s="2">
        <f t="shared" si="5"/>
        <v>1980.8000000000029</v>
      </c>
      <c r="I16" s="2">
        <v>9987.6</v>
      </c>
      <c r="J16" s="2">
        <v>9682.2999999999993</v>
      </c>
      <c r="K16" s="2">
        <f t="shared" si="6"/>
        <v>305.30000000000109</v>
      </c>
      <c r="L16" s="2">
        <v>22681</v>
      </c>
      <c r="M16" s="2">
        <v>15978.6</v>
      </c>
      <c r="N16" s="2">
        <v>14454.8</v>
      </c>
      <c r="O16" s="2">
        <f t="shared" si="7"/>
        <v>1523.8000000000011</v>
      </c>
      <c r="P16" s="2">
        <v>11226</v>
      </c>
      <c r="Q16" s="2">
        <v>13969.8</v>
      </c>
      <c r="R16" s="2">
        <v>13818.1</v>
      </c>
      <c r="S16" s="2">
        <f t="shared" si="8"/>
        <v>151.69999999999891</v>
      </c>
      <c r="T16" s="2">
        <v>1321</v>
      </c>
      <c r="U16" s="2"/>
      <c r="V16" s="2"/>
      <c r="W16" s="2"/>
      <c r="X16" s="2"/>
      <c r="Z16" s="3">
        <v>39936</v>
      </c>
      <c r="AA16" s="3">
        <f t="shared" si="0"/>
        <v>0</v>
      </c>
    </row>
    <row r="17" spans="1:28" x14ac:dyDescent="0.25">
      <c r="A17" s="1" t="s">
        <v>13</v>
      </c>
      <c r="B17" s="2">
        <f t="shared" si="1"/>
        <v>36385.699999999997</v>
      </c>
      <c r="C17" s="14">
        <f t="shared" si="1"/>
        <v>36255.699999999997</v>
      </c>
      <c r="D17" s="2">
        <f t="shared" si="2"/>
        <v>130</v>
      </c>
      <c r="E17" s="2">
        <f t="shared" si="3"/>
        <v>99.6</v>
      </c>
      <c r="F17" s="2">
        <f t="shared" si="4"/>
        <v>36385.699999999997</v>
      </c>
      <c r="G17" s="2">
        <f t="shared" si="4"/>
        <v>36255.699999999997</v>
      </c>
      <c r="H17" s="2">
        <f t="shared" si="5"/>
        <v>130</v>
      </c>
      <c r="I17" s="2">
        <v>9094.5</v>
      </c>
      <c r="J17" s="2">
        <v>9013.1</v>
      </c>
      <c r="K17" s="2">
        <f t="shared" si="6"/>
        <v>81.399999999999636</v>
      </c>
      <c r="L17" s="2">
        <v>16539</v>
      </c>
      <c r="M17" s="2">
        <v>14568.7</v>
      </c>
      <c r="N17" s="2">
        <v>14555.9</v>
      </c>
      <c r="O17" s="2">
        <f t="shared" si="7"/>
        <v>12.800000000001091</v>
      </c>
      <c r="P17" s="2">
        <v>16824</v>
      </c>
      <c r="Q17" s="2">
        <v>12722.5</v>
      </c>
      <c r="R17" s="2">
        <v>12686.7</v>
      </c>
      <c r="S17" s="2">
        <f t="shared" si="8"/>
        <v>35.799999999999272</v>
      </c>
      <c r="T17" s="2">
        <v>1143</v>
      </c>
      <c r="U17" s="2"/>
      <c r="V17" s="2"/>
      <c r="W17" s="2"/>
      <c r="X17" s="2"/>
      <c r="Z17" s="3">
        <v>36385.700000000004</v>
      </c>
      <c r="AA17" s="3">
        <f t="shared" si="0"/>
        <v>0</v>
      </c>
    </row>
    <row r="18" spans="1:28" x14ac:dyDescent="0.25">
      <c r="A18" s="1" t="s">
        <v>14</v>
      </c>
      <c r="B18" s="2">
        <f t="shared" si="1"/>
        <v>38961.4</v>
      </c>
      <c r="C18" s="14">
        <f t="shared" si="1"/>
        <v>38961.4</v>
      </c>
      <c r="D18" s="2">
        <f t="shared" si="2"/>
        <v>0</v>
      </c>
      <c r="E18" s="2">
        <f t="shared" si="3"/>
        <v>100</v>
      </c>
      <c r="F18" s="2">
        <f t="shared" si="4"/>
        <v>38961.4</v>
      </c>
      <c r="G18" s="2">
        <f t="shared" si="4"/>
        <v>38961.4</v>
      </c>
      <c r="H18" s="2">
        <f t="shared" si="5"/>
        <v>0</v>
      </c>
      <c r="I18" s="2">
        <v>9733.9</v>
      </c>
      <c r="J18" s="2">
        <v>9733.9</v>
      </c>
      <c r="K18" s="2">
        <f t="shared" si="6"/>
        <v>0</v>
      </c>
      <c r="L18" s="2">
        <v>9050</v>
      </c>
      <c r="M18" s="2">
        <v>15588</v>
      </c>
      <c r="N18" s="2">
        <v>15588</v>
      </c>
      <c r="O18" s="2">
        <f t="shared" si="7"/>
        <v>0</v>
      </c>
      <c r="P18" s="2">
        <v>18900</v>
      </c>
      <c r="Q18" s="2">
        <v>13639.5</v>
      </c>
      <c r="R18" s="2">
        <v>13639.5</v>
      </c>
      <c r="S18" s="2">
        <f t="shared" si="8"/>
        <v>0</v>
      </c>
      <c r="T18" s="2">
        <v>903</v>
      </c>
      <c r="U18" s="2"/>
      <c r="V18" s="2"/>
      <c r="W18" s="2"/>
      <c r="X18" s="2"/>
      <c r="Z18" s="3">
        <v>38961.4</v>
      </c>
      <c r="AA18" s="3">
        <f t="shared" si="0"/>
        <v>0</v>
      </c>
    </row>
    <row r="19" spans="1:28" x14ac:dyDescent="0.25">
      <c r="A19" s="1" t="s">
        <v>15</v>
      </c>
      <c r="B19" s="2">
        <f t="shared" si="1"/>
        <v>48753.2</v>
      </c>
      <c r="C19" s="14">
        <f t="shared" si="1"/>
        <v>48687.1</v>
      </c>
      <c r="D19" s="2">
        <f t="shared" si="2"/>
        <v>66.099999999998545</v>
      </c>
      <c r="E19" s="2">
        <f t="shared" si="3"/>
        <v>99.9</v>
      </c>
      <c r="F19" s="2">
        <f t="shared" si="4"/>
        <v>48753.2</v>
      </c>
      <c r="G19" s="2">
        <f t="shared" si="4"/>
        <v>48687.1</v>
      </c>
      <c r="H19" s="2">
        <f t="shared" si="5"/>
        <v>66.099999999998545</v>
      </c>
      <c r="I19" s="2">
        <v>12184.3</v>
      </c>
      <c r="J19" s="2">
        <v>12148</v>
      </c>
      <c r="K19" s="2">
        <f t="shared" si="6"/>
        <v>36.299999999999272</v>
      </c>
      <c r="L19" s="2">
        <v>22610</v>
      </c>
      <c r="M19" s="2">
        <v>19507.7</v>
      </c>
      <c r="N19" s="2">
        <v>19497</v>
      </c>
      <c r="O19" s="2">
        <f t="shared" si="7"/>
        <v>10.700000000000728</v>
      </c>
      <c r="P19" s="2">
        <v>19951</v>
      </c>
      <c r="Q19" s="2">
        <v>17061.2</v>
      </c>
      <c r="R19" s="2">
        <v>17042.099999999999</v>
      </c>
      <c r="S19" s="2">
        <f t="shared" si="8"/>
        <v>19.100000000002183</v>
      </c>
      <c r="T19" s="2">
        <v>2352</v>
      </c>
      <c r="U19" s="2"/>
      <c r="V19" s="2"/>
      <c r="W19" s="2"/>
      <c r="X19" s="2"/>
      <c r="Z19" s="3">
        <v>48753.2</v>
      </c>
      <c r="AA19" s="3">
        <f t="shared" si="0"/>
        <v>0</v>
      </c>
    </row>
    <row r="20" spans="1:28" x14ac:dyDescent="0.25">
      <c r="A20" s="1" t="s">
        <v>16</v>
      </c>
      <c r="B20" s="2">
        <f t="shared" si="1"/>
        <v>22535</v>
      </c>
      <c r="C20" s="14">
        <f t="shared" si="1"/>
        <v>22506.799999999999</v>
      </c>
      <c r="D20" s="2">
        <f t="shared" si="2"/>
        <v>28.200000000000728</v>
      </c>
      <c r="E20" s="2">
        <f t="shared" si="3"/>
        <v>99.9</v>
      </c>
      <c r="F20" s="14">
        <f t="shared" si="4"/>
        <v>22535</v>
      </c>
      <c r="G20" s="2">
        <f t="shared" si="4"/>
        <v>22506.799999999999</v>
      </c>
      <c r="H20" s="2">
        <f t="shared" si="5"/>
        <v>28.200000000000728</v>
      </c>
      <c r="I20" s="2">
        <v>5633.7</v>
      </c>
      <c r="J20" s="2">
        <v>5621.9</v>
      </c>
      <c r="K20" s="2">
        <f t="shared" si="6"/>
        <v>11.800000000000182</v>
      </c>
      <c r="L20" s="2">
        <v>20204</v>
      </c>
      <c r="M20" s="2">
        <v>9014</v>
      </c>
      <c r="N20" s="2">
        <v>9012.9</v>
      </c>
      <c r="O20" s="2">
        <f t="shared" si="7"/>
        <v>1.1000000000003638</v>
      </c>
      <c r="P20" s="2">
        <v>12552</v>
      </c>
      <c r="Q20" s="2">
        <v>7887.3</v>
      </c>
      <c r="R20" s="2">
        <v>7872</v>
      </c>
      <c r="S20" s="2">
        <f t="shared" si="8"/>
        <v>15.300000000000182</v>
      </c>
      <c r="T20" s="2">
        <v>1455</v>
      </c>
      <c r="U20" s="2"/>
      <c r="V20" s="2"/>
      <c r="W20" s="2"/>
      <c r="X20" s="2"/>
      <c r="Z20" s="3">
        <v>22535</v>
      </c>
      <c r="AA20" s="3">
        <f t="shared" si="0"/>
        <v>0</v>
      </c>
    </row>
    <row r="21" spans="1:28" x14ac:dyDescent="0.25">
      <c r="A21" s="1" t="s">
        <v>17</v>
      </c>
      <c r="B21" s="2">
        <f t="shared" si="1"/>
        <v>14554.1</v>
      </c>
      <c r="C21" s="14">
        <f t="shared" si="1"/>
        <v>14436.099999999999</v>
      </c>
      <c r="D21" s="2">
        <f t="shared" si="2"/>
        <v>118.00000000000182</v>
      </c>
      <c r="E21" s="2">
        <f t="shared" si="3"/>
        <v>99.2</v>
      </c>
      <c r="F21" s="2">
        <f t="shared" si="4"/>
        <v>14554.1</v>
      </c>
      <c r="G21" s="2">
        <f t="shared" si="4"/>
        <v>14436.099999999999</v>
      </c>
      <c r="H21" s="2">
        <f t="shared" si="5"/>
        <v>118.00000000000182</v>
      </c>
      <c r="I21" s="2">
        <v>3638.5</v>
      </c>
      <c r="J21" s="2">
        <v>3589.6</v>
      </c>
      <c r="K21" s="2">
        <f t="shared" si="6"/>
        <v>48.900000000000091</v>
      </c>
      <c r="L21" s="2">
        <v>9068</v>
      </c>
      <c r="M21" s="2">
        <v>5821.7</v>
      </c>
      <c r="N21" s="2">
        <v>5795.8</v>
      </c>
      <c r="O21" s="2">
        <f t="shared" si="7"/>
        <v>25.899999999999636</v>
      </c>
      <c r="P21" s="2">
        <v>6260</v>
      </c>
      <c r="Q21" s="2">
        <v>5093.8999999999996</v>
      </c>
      <c r="R21" s="2">
        <v>5050.7</v>
      </c>
      <c r="S21" s="2">
        <f t="shared" si="8"/>
        <v>43.199999999999818</v>
      </c>
      <c r="T21" s="2">
        <v>968</v>
      </c>
      <c r="U21" s="2"/>
      <c r="V21" s="2"/>
      <c r="W21" s="2"/>
      <c r="X21" s="2"/>
      <c r="Z21" s="3">
        <v>14554.1</v>
      </c>
      <c r="AA21" s="3">
        <f t="shared" si="0"/>
        <v>0</v>
      </c>
    </row>
    <row r="22" spans="1:28" x14ac:dyDescent="0.25">
      <c r="A22" s="1" t="s">
        <v>18</v>
      </c>
      <c r="B22" s="2">
        <f t="shared" si="1"/>
        <v>68877.7</v>
      </c>
      <c r="C22" s="14">
        <f t="shared" si="1"/>
        <v>68864.200000000012</v>
      </c>
      <c r="D22" s="2">
        <f t="shared" si="2"/>
        <v>13.499999999985448</v>
      </c>
      <c r="E22" s="2">
        <f t="shared" si="3"/>
        <v>100</v>
      </c>
      <c r="F22" s="2">
        <f t="shared" si="4"/>
        <v>68877.7</v>
      </c>
      <c r="G22" s="2">
        <f t="shared" si="4"/>
        <v>68864.200000000012</v>
      </c>
      <c r="H22" s="2">
        <f t="shared" si="5"/>
        <v>13.499999999985448</v>
      </c>
      <c r="I22" s="2">
        <v>17237.599999999999</v>
      </c>
      <c r="J22" s="2">
        <v>17236.7</v>
      </c>
      <c r="K22" s="2">
        <f t="shared" si="6"/>
        <v>0.89999999999781721</v>
      </c>
      <c r="L22" s="2">
        <v>54288</v>
      </c>
      <c r="M22" s="2">
        <v>27514.799999999999</v>
      </c>
      <c r="N22" s="2">
        <v>27507.4</v>
      </c>
      <c r="O22" s="2">
        <f t="shared" si="7"/>
        <v>7.3999999999978172</v>
      </c>
      <c r="P22" s="2">
        <v>44289</v>
      </c>
      <c r="Q22" s="2">
        <v>24125.3</v>
      </c>
      <c r="R22" s="2">
        <v>24120.1</v>
      </c>
      <c r="S22" s="2">
        <f t="shared" si="8"/>
        <v>5.2000000000007276</v>
      </c>
      <c r="T22" s="2">
        <v>2971</v>
      </c>
      <c r="U22" s="2"/>
      <c r="V22" s="2"/>
      <c r="W22" s="2"/>
      <c r="X22" s="2"/>
      <c r="Z22" s="3">
        <v>68877.7</v>
      </c>
      <c r="AA22" s="3">
        <f t="shared" si="0"/>
        <v>0</v>
      </c>
    </row>
    <row r="23" spans="1:28" x14ac:dyDescent="0.25">
      <c r="A23" s="1" t="s">
        <v>19</v>
      </c>
      <c r="B23" s="2">
        <f t="shared" si="1"/>
        <v>28499.399999999998</v>
      </c>
      <c r="C23" s="14">
        <f t="shared" si="1"/>
        <v>28458.2</v>
      </c>
      <c r="D23" s="2">
        <f t="shared" si="2"/>
        <v>41.19999999999709</v>
      </c>
      <c r="E23" s="2">
        <f t="shared" si="3"/>
        <v>99.9</v>
      </c>
      <c r="F23" s="2">
        <f t="shared" si="4"/>
        <v>28499.399999999998</v>
      </c>
      <c r="G23" s="2">
        <f t="shared" si="4"/>
        <v>28458.2</v>
      </c>
      <c r="H23" s="2">
        <f t="shared" si="5"/>
        <v>41.19999999999709</v>
      </c>
      <c r="I23" s="2">
        <v>7185.8</v>
      </c>
      <c r="J23" s="2">
        <v>7181</v>
      </c>
      <c r="K23" s="2">
        <f t="shared" si="6"/>
        <v>4.8000000000001819</v>
      </c>
      <c r="L23" s="2">
        <v>21821</v>
      </c>
      <c r="M23" s="2">
        <v>11500.8</v>
      </c>
      <c r="N23" s="2">
        <v>11464.4</v>
      </c>
      <c r="O23" s="2">
        <f t="shared" si="7"/>
        <v>36.399999999999636</v>
      </c>
      <c r="P23" s="2">
        <v>16974</v>
      </c>
      <c r="Q23" s="2">
        <v>9812.7999999999993</v>
      </c>
      <c r="R23" s="2">
        <v>9812.7999999999993</v>
      </c>
      <c r="S23" s="2">
        <f t="shared" si="8"/>
        <v>0</v>
      </c>
      <c r="T23" s="2">
        <v>505</v>
      </c>
      <c r="U23" s="2"/>
      <c r="V23" s="2"/>
      <c r="W23" s="2"/>
      <c r="X23" s="2"/>
      <c r="Z23" s="3">
        <v>28499.4</v>
      </c>
      <c r="AA23" s="12">
        <f t="shared" si="0"/>
        <v>0</v>
      </c>
    </row>
    <row r="24" spans="1:28" x14ac:dyDescent="0.25">
      <c r="A24" s="1" t="s">
        <v>20</v>
      </c>
      <c r="B24" s="2">
        <f t="shared" si="1"/>
        <v>57649.3</v>
      </c>
      <c r="C24" s="14">
        <f t="shared" si="1"/>
        <v>56756.6</v>
      </c>
      <c r="D24" s="2">
        <f t="shared" si="2"/>
        <v>892.70000000000437</v>
      </c>
      <c r="E24" s="2">
        <f t="shared" si="3"/>
        <v>98.5</v>
      </c>
      <c r="F24" s="2">
        <f t="shared" si="4"/>
        <v>57649.3</v>
      </c>
      <c r="G24" s="2">
        <f t="shared" si="4"/>
        <v>56756.6</v>
      </c>
      <c r="H24" s="2">
        <f t="shared" si="5"/>
        <v>892.70000000000437</v>
      </c>
      <c r="I24" s="2">
        <v>14412.2</v>
      </c>
      <c r="J24" s="2">
        <v>14409.3</v>
      </c>
      <c r="K24" s="2">
        <f t="shared" si="6"/>
        <v>2.9000000000014552</v>
      </c>
      <c r="L24" s="2">
        <v>18172</v>
      </c>
      <c r="M24" s="2">
        <v>23059.8</v>
      </c>
      <c r="N24" s="2">
        <v>22992.799999999999</v>
      </c>
      <c r="O24" s="2">
        <f t="shared" si="7"/>
        <v>67</v>
      </c>
      <c r="P24" s="2">
        <v>13449</v>
      </c>
      <c r="Q24" s="2">
        <v>20177.3</v>
      </c>
      <c r="R24" s="2">
        <v>19354.5</v>
      </c>
      <c r="S24" s="2">
        <f t="shared" si="8"/>
        <v>822.79999999999927</v>
      </c>
      <c r="T24" s="2">
        <v>2249</v>
      </c>
      <c r="U24" s="2"/>
      <c r="V24" s="2"/>
      <c r="W24" s="2"/>
      <c r="X24" s="2"/>
      <c r="Z24" s="3">
        <v>57649.3</v>
      </c>
      <c r="AA24" s="3">
        <f t="shared" si="0"/>
        <v>0</v>
      </c>
    </row>
    <row r="25" spans="1:28" x14ac:dyDescent="0.25">
      <c r="A25" s="1" t="s">
        <v>21</v>
      </c>
      <c r="B25" s="2">
        <f t="shared" si="1"/>
        <v>33652.800000000003</v>
      </c>
      <c r="C25" s="14">
        <f t="shared" si="1"/>
        <v>33652.1</v>
      </c>
      <c r="D25" s="2">
        <f t="shared" si="2"/>
        <v>0.70000000000436557</v>
      </c>
      <c r="E25" s="2">
        <f t="shared" si="3"/>
        <v>100</v>
      </c>
      <c r="F25" s="2">
        <f t="shared" si="4"/>
        <v>33652.800000000003</v>
      </c>
      <c r="G25" s="2">
        <f t="shared" si="4"/>
        <v>33652.1</v>
      </c>
      <c r="H25" s="2">
        <f t="shared" si="5"/>
        <v>0.70000000000436557</v>
      </c>
      <c r="I25" s="2">
        <v>8510.7000000000007</v>
      </c>
      <c r="J25" s="2">
        <v>8510.7000000000007</v>
      </c>
      <c r="K25" s="2">
        <f t="shared" si="6"/>
        <v>0</v>
      </c>
      <c r="L25" s="2">
        <v>799</v>
      </c>
      <c r="M25" s="14">
        <v>13588</v>
      </c>
      <c r="N25" s="2">
        <v>13587.3</v>
      </c>
      <c r="O25" s="2">
        <f t="shared" si="7"/>
        <v>0.7000000000007276</v>
      </c>
      <c r="P25" s="2">
        <v>12279</v>
      </c>
      <c r="Q25" s="2">
        <v>11554.1</v>
      </c>
      <c r="R25" s="2">
        <v>11554.1</v>
      </c>
      <c r="S25" s="2">
        <f t="shared" si="8"/>
        <v>0</v>
      </c>
      <c r="T25" s="2">
        <v>410</v>
      </c>
      <c r="U25" s="2"/>
      <c r="V25" s="2"/>
      <c r="W25" s="2"/>
      <c r="X25" s="2"/>
      <c r="Z25" s="3">
        <v>33652.800000000003</v>
      </c>
      <c r="AA25" s="3">
        <f t="shared" si="0"/>
        <v>0</v>
      </c>
    </row>
    <row r="26" spans="1:28" x14ac:dyDescent="0.25">
      <c r="A26" s="1" t="s">
        <v>22</v>
      </c>
      <c r="B26" s="2">
        <f t="shared" si="1"/>
        <v>38169.100000000006</v>
      </c>
      <c r="C26" s="14">
        <f t="shared" si="1"/>
        <v>38122.899999999994</v>
      </c>
      <c r="D26" s="2">
        <f t="shared" si="2"/>
        <v>46.200000000011642</v>
      </c>
      <c r="E26" s="2">
        <f t="shared" si="3"/>
        <v>99.9</v>
      </c>
      <c r="F26" s="2">
        <f t="shared" si="4"/>
        <v>38169.100000000006</v>
      </c>
      <c r="G26" s="2">
        <f t="shared" si="4"/>
        <v>38122.899999999994</v>
      </c>
      <c r="H26" s="2">
        <f t="shared" si="5"/>
        <v>46.200000000011642</v>
      </c>
      <c r="I26" s="2">
        <v>9542.2999999999993</v>
      </c>
      <c r="J26" s="2">
        <v>9541.7000000000007</v>
      </c>
      <c r="K26" s="2">
        <f t="shared" si="6"/>
        <v>0.59999999999854481</v>
      </c>
      <c r="L26" s="2">
        <v>41473</v>
      </c>
      <c r="M26" s="2">
        <v>15267.6</v>
      </c>
      <c r="N26" s="2">
        <v>15223.4</v>
      </c>
      <c r="O26" s="2">
        <f t="shared" si="7"/>
        <v>44.200000000000728</v>
      </c>
      <c r="P26" s="2">
        <v>20583</v>
      </c>
      <c r="Q26" s="2">
        <v>13359.2</v>
      </c>
      <c r="R26" s="2">
        <v>13357.8</v>
      </c>
      <c r="S26" s="2">
        <f t="shared" si="8"/>
        <v>1.4000000000014552</v>
      </c>
      <c r="T26" s="2">
        <v>2208</v>
      </c>
      <c r="U26" s="2"/>
      <c r="V26" s="2"/>
      <c r="W26" s="2"/>
      <c r="X26" s="2"/>
      <c r="Z26" s="3">
        <v>38169.1</v>
      </c>
      <c r="AA26" s="3">
        <f t="shared" si="0"/>
        <v>0</v>
      </c>
    </row>
    <row r="27" spans="1:28" x14ac:dyDescent="0.25">
      <c r="A27" s="1" t="s">
        <v>23</v>
      </c>
      <c r="B27" s="2">
        <f t="shared" si="1"/>
        <v>24339.9</v>
      </c>
      <c r="C27" s="14">
        <f t="shared" si="1"/>
        <v>24339.3</v>
      </c>
      <c r="D27" s="2">
        <f t="shared" si="2"/>
        <v>0.60000000000218279</v>
      </c>
      <c r="E27" s="2">
        <f t="shared" si="3"/>
        <v>100</v>
      </c>
      <c r="F27" s="2">
        <f t="shared" si="4"/>
        <v>24339.9</v>
      </c>
      <c r="G27" s="2">
        <f t="shared" si="4"/>
        <v>24339.3</v>
      </c>
      <c r="H27" s="2">
        <f t="shared" si="5"/>
        <v>0.60000000000218279</v>
      </c>
      <c r="I27" s="2">
        <v>6086.1</v>
      </c>
      <c r="J27" s="2">
        <v>6085.8</v>
      </c>
      <c r="K27" s="2">
        <f t="shared" si="6"/>
        <v>0.3000000000001819</v>
      </c>
      <c r="L27" s="2">
        <v>13225</v>
      </c>
      <c r="M27" s="2">
        <v>9739.5</v>
      </c>
      <c r="N27" s="2">
        <v>9739.5</v>
      </c>
      <c r="O27" s="2">
        <f t="shared" si="7"/>
        <v>0</v>
      </c>
      <c r="P27" s="2">
        <v>6407</v>
      </c>
      <c r="Q27" s="2">
        <v>8514.2999999999993</v>
      </c>
      <c r="R27" s="2">
        <v>8514</v>
      </c>
      <c r="S27" s="2">
        <f t="shared" si="8"/>
        <v>0.2999999999992724</v>
      </c>
      <c r="T27" s="2">
        <v>1124</v>
      </c>
      <c r="U27" s="2"/>
      <c r="V27" s="2"/>
      <c r="W27" s="2"/>
      <c r="X27" s="2"/>
      <c r="Z27" s="3">
        <v>24339.899999999998</v>
      </c>
      <c r="AA27" s="3">
        <f t="shared" si="0"/>
        <v>0</v>
      </c>
    </row>
    <row r="28" spans="1:28" x14ac:dyDescent="0.25">
      <c r="A28" s="1" t="s">
        <v>24</v>
      </c>
      <c r="B28" s="2">
        <f t="shared" si="1"/>
        <v>33361.5</v>
      </c>
      <c r="C28" s="14">
        <f t="shared" si="1"/>
        <v>33304.6</v>
      </c>
      <c r="D28" s="2">
        <f t="shared" si="2"/>
        <v>56.900000000001455</v>
      </c>
      <c r="E28" s="2">
        <f t="shared" si="3"/>
        <v>99.8</v>
      </c>
      <c r="F28" s="2">
        <f t="shared" si="4"/>
        <v>33361.5</v>
      </c>
      <c r="G28" s="2">
        <f t="shared" si="4"/>
        <v>33304.6</v>
      </c>
      <c r="H28" s="2">
        <f t="shared" si="5"/>
        <v>56.900000000001455</v>
      </c>
      <c r="I28" s="2">
        <v>8184.3</v>
      </c>
      <c r="J28" s="2">
        <v>8183.4</v>
      </c>
      <c r="K28" s="2">
        <f t="shared" si="6"/>
        <v>0.9000000000005457</v>
      </c>
      <c r="L28" s="2">
        <v>20953</v>
      </c>
      <c r="M28" s="2">
        <v>13661.2</v>
      </c>
      <c r="N28" s="2">
        <v>13605.2</v>
      </c>
      <c r="O28" s="2">
        <f t="shared" si="7"/>
        <v>56</v>
      </c>
      <c r="P28" s="2">
        <v>22909</v>
      </c>
      <c r="Q28" s="2">
        <v>11516</v>
      </c>
      <c r="R28" s="2">
        <v>11516</v>
      </c>
      <c r="S28" s="2">
        <f t="shared" si="8"/>
        <v>0</v>
      </c>
      <c r="T28" s="2">
        <v>1039</v>
      </c>
      <c r="U28" s="2"/>
      <c r="V28" s="2"/>
      <c r="W28" s="2"/>
      <c r="X28" s="2"/>
      <c r="Z28" s="3">
        <v>33361.5</v>
      </c>
      <c r="AA28" s="3">
        <f t="shared" si="0"/>
        <v>0</v>
      </c>
    </row>
    <row r="29" spans="1:28" x14ac:dyDescent="0.25">
      <c r="A29" s="1" t="s">
        <v>25</v>
      </c>
      <c r="B29" s="2">
        <f t="shared" si="1"/>
        <v>51708.3</v>
      </c>
      <c r="C29" s="14">
        <f t="shared" si="1"/>
        <v>51462.799999999996</v>
      </c>
      <c r="D29" s="2">
        <f t="shared" si="2"/>
        <v>245.50000000000728</v>
      </c>
      <c r="E29" s="2">
        <f t="shared" si="3"/>
        <v>99.5</v>
      </c>
      <c r="F29" s="2">
        <f t="shared" si="4"/>
        <v>51708.3</v>
      </c>
      <c r="G29" s="2">
        <f t="shared" si="4"/>
        <v>51462.799999999996</v>
      </c>
      <c r="H29" s="2">
        <f t="shared" si="5"/>
        <v>245.50000000000728</v>
      </c>
      <c r="I29" s="2">
        <v>12919.1</v>
      </c>
      <c r="J29" s="2">
        <v>12880.6</v>
      </c>
      <c r="K29" s="2">
        <f t="shared" si="6"/>
        <v>38.5</v>
      </c>
      <c r="L29" s="2">
        <v>40149</v>
      </c>
      <c r="M29" s="2">
        <v>20227.5</v>
      </c>
      <c r="N29" s="2">
        <v>20046.599999999999</v>
      </c>
      <c r="O29" s="2">
        <f t="shared" si="7"/>
        <v>180.90000000000146</v>
      </c>
      <c r="P29" s="2">
        <v>32604</v>
      </c>
      <c r="Q29" s="2">
        <v>18561.7</v>
      </c>
      <c r="R29" s="2">
        <v>18535.599999999999</v>
      </c>
      <c r="S29" s="2">
        <f t="shared" si="8"/>
        <v>26.100000000002183</v>
      </c>
      <c r="T29" s="2">
        <v>2203</v>
      </c>
      <c r="U29" s="2"/>
      <c r="V29" s="2"/>
      <c r="W29" s="2"/>
      <c r="X29" s="2"/>
      <c r="Z29" s="3">
        <v>51708.3</v>
      </c>
      <c r="AA29" s="3">
        <f t="shared" si="0"/>
        <v>0</v>
      </c>
    </row>
    <row r="30" spans="1:28" x14ac:dyDescent="0.25">
      <c r="A30" s="1" t="s">
        <v>26</v>
      </c>
      <c r="B30" s="2">
        <f t="shared" si="1"/>
        <v>25763.8</v>
      </c>
      <c r="C30" s="14">
        <f t="shared" si="1"/>
        <v>24625.300000000003</v>
      </c>
      <c r="D30" s="2">
        <f t="shared" si="2"/>
        <v>1138.4999999999964</v>
      </c>
      <c r="E30" s="2">
        <f t="shared" si="3"/>
        <v>95.6</v>
      </c>
      <c r="F30" s="2">
        <f t="shared" si="4"/>
        <v>25763.8</v>
      </c>
      <c r="G30" s="2">
        <f t="shared" si="4"/>
        <v>24625.300000000003</v>
      </c>
      <c r="H30" s="2">
        <f t="shared" si="5"/>
        <v>1138.4999999999964</v>
      </c>
      <c r="I30" s="2">
        <v>6442.4</v>
      </c>
      <c r="J30" s="2">
        <v>6049.1</v>
      </c>
      <c r="K30" s="2">
        <f t="shared" si="6"/>
        <v>393.29999999999927</v>
      </c>
      <c r="L30" s="2">
        <v>14818</v>
      </c>
      <c r="M30" s="2">
        <v>10307.1</v>
      </c>
      <c r="N30" s="2">
        <v>9626.5</v>
      </c>
      <c r="O30" s="2">
        <f t="shared" si="7"/>
        <v>680.60000000000036</v>
      </c>
      <c r="P30" s="2">
        <v>13372</v>
      </c>
      <c r="Q30" s="2">
        <v>9014.2999999999993</v>
      </c>
      <c r="R30" s="2">
        <v>8949.7000000000007</v>
      </c>
      <c r="S30" s="2">
        <f t="shared" si="8"/>
        <v>64.599999999998545</v>
      </c>
      <c r="T30" s="2">
        <v>1815</v>
      </c>
      <c r="U30" s="2"/>
      <c r="V30" s="2"/>
      <c r="W30" s="2"/>
      <c r="X30" s="2"/>
      <c r="Z30" s="3">
        <v>25763.8</v>
      </c>
      <c r="AA30" s="3">
        <f t="shared" si="0"/>
        <v>0</v>
      </c>
    </row>
    <row r="31" spans="1:28" x14ac:dyDescent="0.25">
      <c r="A31" s="1" t="s">
        <v>27</v>
      </c>
      <c r="B31" s="2">
        <f t="shared" si="1"/>
        <v>35526.300000000003</v>
      </c>
      <c r="C31" s="14">
        <f t="shared" si="1"/>
        <v>35502.800000000003</v>
      </c>
      <c r="D31" s="2">
        <f t="shared" si="2"/>
        <v>23.5</v>
      </c>
      <c r="E31" s="2">
        <f t="shared" si="3"/>
        <v>99.9</v>
      </c>
      <c r="F31" s="2">
        <f t="shared" si="4"/>
        <v>35526.300000000003</v>
      </c>
      <c r="G31" s="2">
        <f t="shared" si="4"/>
        <v>35502.800000000003</v>
      </c>
      <c r="H31" s="2">
        <f t="shared" si="5"/>
        <v>23.5</v>
      </c>
      <c r="I31" s="2">
        <v>8884.9</v>
      </c>
      <c r="J31" s="2">
        <v>8874.2000000000007</v>
      </c>
      <c r="K31" s="2">
        <f t="shared" si="6"/>
        <v>10.699999999998909</v>
      </c>
      <c r="L31" s="2">
        <v>28046</v>
      </c>
      <c r="M31" s="2">
        <v>14219.7</v>
      </c>
      <c r="N31" s="2">
        <v>14212.5</v>
      </c>
      <c r="O31" s="2">
        <f t="shared" si="7"/>
        <v>7.2000000000007276</v>
      </c>
      <c r="P31" s="2">
        <v>29873</v>
      </c>
      <c r="Q31" s="2">
        <v>12421.7</v>
      </c>
      <c r="R31" s="2">
        <v>12416.1</v>
      </c>
      <c r="S31" s="2">
        <f t="shared" si="8"/>
        <v>5.6000000000003638</v>
      </c>
      <c r="T31" s="2">
        <v>1812</v>
      </c>
      <c r="U31" s="2"/>
      <c r="V31" s="2"/>
      <c r="W31" s="2"/>
      <c r="X31" s="2"/>
      <c r="Z31" s="3">
        <v>35526.300000000003</v>
      </c>
      <c r="AA31" s="3">
        <f t="shared" si="0"/>
        <v>0</v>
      </c>
    </row>
    <row r="32" spans="1:28" x14ac:dyDescent="0.25">
      <c r="A32" s="16" t="s">
        <v>28</v>
      </c>
      <c r="B32" s="15">
        <f t="shared" si="1"/>
        <v>30895.1</v>
      </c>
      <c r="C32" s="17">
        <f t="shared" si="1"/>
        <v>30772.699999999997</v>
      </c>
      <c r="D32" s="15">
        <f t="shared" si="2"/>
        <v>122.40000000000146</v>
      </c>
      <c r="E32" s="15">
        <f t="shared" si="3"/>
        <v>99.6</v>
      </c>
      <c r="F32" s="15">
        <f t="shared" si="4"/>
        <v>30895.1</v>
      </c>
      <c r="G32" s="15">
        <f t="shared" si="4"/>
        <v>30772.699999999997</v>
      </c>
      <c r="H32" s="15">
        <f t="shared" si="5"/>
        <v>122.40000000000146</v>
      </c>
      <c r="I32" s="15">
        <v>7723.8</v>
      </c>
      <c r="J32" s="15">
        <v>7702.3</v>
      </c>
      <c r="K32" s="15">
        <f t="shared" si="6"/>
        <v>21.5</v>
      </c>
      <c r="L32" s="15">
        <v>23420</v>
      </c>
      <c r="M32" s="15">
        <v>12358</v>
      </c>
      <c r="N32" s="15">
        <v>12349.8</v>
      </c>
      <c r="O32" s="15">
        <f t="shared" si="7"/>
        <v>8.2000000000007276</v>
      </c>
      <c r="P32" s="15">
        <v>15346</v>
      </c>
      <c r="Q32" s="15">
        <v>10813.3</v>
      </c>
      <c r="R32" s="15">
        <v>10720.6</v>
      </c>
      <c r="S32" s="15">
        <f t="shared" si="8"/>
        <v>92.699999999998909</v>
      </c>
      <c r="T32" s="15">
        <v>1201</v>
      </c>
      <c r="U32" s="15"/>
      <c r="V32" s="15"/>
      <c r="W32" s="15"/>
      <c r="X32" s="15"/>
      <c r="Y32" s="18"/>
      <c r="Z32" s="18">
        <v>30895.1</v>
      </c>
      <c r="AA32" s="18">
        <f t="shared" si="0"/>
        <v>0</v>
      </c>
      <c r="AB32" s="18"/>
    </row>
    <row r="33" spans="1:27" x14ac:dyDescent="0.25">
      <c r="A33" s="1" t="s">
        <v>29</v>
      </c>
      <c r="B33" s="2">
        <f t="shared" si="1"/>
        <v>24800.2</v>
      </c>
      <c r="C33" s="14">
        <f t="shared" si="1"/>
        <v>24586.6</v>
      </c>
      <c r="D33" s="2">
        <f t="shared" si="2"/>
        <v>213.60000000000218</v>
      </c>
      <c r="E33" s="2">
        <f t="shared" si="3"/>
        <v>99.1</v>
      </c>
      <c r="F33" s="2">
        <f>I33+M33+Q33</f>
        <v>24800.2</v>
      </c>
      <c r="G33" s="2">
        <f>J33+N33+R33</f>
        <v>24586.6</v>
      </c>
      <c r="H33" s="2">
        <f t="shared" si="5"/>
        <v>213.60000000000218</v>
      </c>
      <c r="I33" s="2">
        <v>6200.1</v>
      </c>
      <c r="J33" s="2">
        <v>6189</v>
      </c>
      <c r="K33" s="2">
        <f t="shared" si="6"/>
        <v>11.100000000000364</v>
      </c>
      <c r="L33" s="2">
        <v>18979</v>
      </c>
      <c r="M33" s="2">
        <v>9922.6</v>
      </c>
      <c r="N33" s="2">
        <v>9920.2000000000007</v>
      </c>
      <c r="O33" s="2">
        <f t="shared" si="7"/>
        <v>2.3999999999996362</v>
      </c>
      <c r="P33" s="2">
        <v>11567</v>
      </c>
      <c r="Q33" s="2">
        <v>8677.5</v>
      </c>
      <c r="R33" s="2">
        <v>8477.4</v>
      </c>
      <c r="S33" s="2">
        <f t="shared" si="8"/>
        <v>200.10000000000036</v>
      </c>
      <c r="T33" s="2">
        <v>890</v>
      </c>
      <c r="U33" s="2"/>
      <c r="V33" s="2"/>
      <c r="W33" s="2"/>
      <c r="X33" s="2"/>
      <c r="Z33" s="3">
        <v>24800.199999999997</v>
      </c>
      <c r="AA33" s="3">
        <f t="shared" si="0"/>
        <v>0</v>
      </c>
    </row>
    <row r="34" spans="1:27" x14ac:dyDescent="0.25">
      <c r="A34" s="1" t="s">
        <v>30</v>
      </c>
      <c r="B34" s="2">
        <f t="shared" si="1"/>
        <v>25638.800000000003</v>
      </c>
      <c r="C34" s="14">
        <f t="shared" si="1"/>
        <v>25552.799999999999</v>
      </c>
      <c r="D34" s="2">
        <f t="shared" si="2"/>
        <v>86.000000000003638</v>
      </c>
      <c r="E34" s="2">
        <f t="shared" si="3"/>
        <v>99.7</v>
      </c>
      <c r="F34" s="2">
        <f t="shared" si="4"/>
        <v>25638.800000000003</v>
      </c>
      <c r="G34" s="2">
        <f t="shared" si="4"/>
        <v>25552.799999999999</v>
      </c>
      <c r="H34" s="2">
        <f t="shared" si="5"/>
        <v>86.000000000003638</v>
      </c>
      <c r="I34" s="2">
        <v>6246.3</v>
      </c>
      <c r="J34" s="2">
        <v>6235.5</v>
      </c>
      <c r="K34" s="2">
        <f t="shared" si="6"/>
        <v>10.800000000000182</v>
      </c>
      <c r="L34" s="2">
        <v>16350</v>
      </c>
      <c r="M34" s="2">
        <v>10321.4</v>
      </c>
      <c r="N34" s="2">
        <v>10310.6</v>
      </c>
      <c r="O34" s="2">
        <f t="shared" si="7"/>
        <v>10.799999999999272</v>
      </c>
      <c r="P34" s="2">
        <v>13481</v>
      </c>
      <c r="Q34" s="2">
        <v>9071.1</v>
      </c>
      <c r="R34" s="2">
        <v>9006.7000000000007</v>
      </c>
      <c r="S34" s="2">
        <f t="shared" si="8"/>
        <v>64.399999999999636</v>
      </c>
      <c r="T34" s="2">
        <v>1544</v>
      </c>
      <c r="U34" s="2"/>
      <c r="V34" s="2"/>
      <c r="W34" s="2"/>
      <c r="X34" s="2"/>
      <c r="Z34" s="3">
        <v>25638.799999999999</v>
      </c>
      <c r="AA34" s="3">
        <f t="shared" si="0"/>
        <v>0</v>
      </c>
    </row>
    <row r="35" spans="1:27" x14ac:dyDescent="0.25">
      <c r="A35" s="1" t="s">
        <v>31</v>
      </c>
      <c r="B35" s="2">
        <f t="shared" si="1"/>
        <v>51442.5</v>
      </c>
      <c r="C35" s="14">
        <f t="shared" si="1"/>
        <v>51043.799999999996</v>
      </c>
      <c r="D35" s="2">
        <f t="shared" si="2"/>
        <v>398.70000000000437</v>
      </c>
      <c r="E35" s="2">
        <f t="shared" si="3"/>
        <v>99.2</v>
      </c>
      <c r="F35" s="2">
        <f t="shared" si="4"/>
        <v>51442.5</v>
      </c>
      <c r="G35" s="2">
        <f t="shared" si="4"/>
        <v>51043.799999999996</v>
      </c>
      <c r="H35" s="2">
        <f t="shared" si="5"/>
        <v>398.70000000000437</v>
      </c>
      <c r="I35" s="2">
        <v>12871.9</v>
      </c>
      <c r="J35" s="2">
        <v>12836.3</v>
      </c>
      <c r="K35" s="2">
        <f t="shared" si="6"/>
        <v>35.600000000000364</v>
      </c>
      <c r="L35" s="2">
        <v>31465</v>
      </c>
      <c r="M35" s="2">
        <v>20701.400000000001</v>
      </c>
      <c r="N35" s="2">
        <v>20580.599999999999</v>
      </c>
      <c r="O35" s="2">
        <f t="shared" si="7"/>
        <v>120.80000000000291</v>
      </c>
      <c r="P35" s="2">
        <v>10988</v>
      </c>
      <c r="Q35" s="2">
        <v>17869.2</v>
      </c>
      <c r="R35" s="2">
        <v>17626.900000000001</v>
      </c>
      <c r="S35" s="2">
        <f t="shared" si="8"/>
        <v>242.29999999999927</v>
      </c>
      <c r="T35" s="2">
        <v>799</v>
      </c>
      <c r="U35" s="2"/>
      <c r="V35" s="2"/>
      <c r="W35" s="2"/>
      <c r="X35" s="2"/>
      <c r="Z35" s="3">
        <v>51442.5</v>
      </c>
      <c r="AA35" s="3">
        <f t="shared" si="0"/>
        <v>0</v>
      </c>
    </row>
    <row r="36" spans="1:27" x14ac:dyDescent="0.25">
      <c r="A36" s="6" t="s">
        <v>32</v>
      </c>
      <c r="B36" s="5">
        <f>SUM(B11:B35)</f>
        <v>947688.80000000016</v>
      </c>
      <c r="C36" s="7">
        <f t="shared" ref="C36:T36" si="9">SUM(C11:C35)</f>
        <v>937791.00000000023</v>
      </c>
      <c r="D36" s="5">
        <f t="shared" si="9"/>
        <v>9897.8000000000229</v>
      </c>
      <c r="E36" s="5">
        <f t="shared" si="3"/>
        <v>99</v>
      </c>
      <c r="F36" s="5">
        <f t="shared" si="9"/>
        <v>947688.80000000016</v>
      </c>
      <c r="G36" s="5">
        <f t="shared" si="9"/>
        <v>937791.00000000023</v>
      </c>
      <c r="H36" s="5">
        <f t="shared" si="9"/>
        <v>9897.8000000000229</v>
      </c>
      <c r="I36" s="5">
        <f t="shared" si="9"/>
        <v>235965.59999999995</v>
      </c>
      <c r="J36" s="5">
        <f t="shared" si="9"/>
        <v>234439.1</v>
      </c>
      <c r="K36" s="5">
        <f t="shared" si="9"/>
        <v>1526.4999999999977</v>
      </c>
      <c r="L36" s="5">
        <f t="shared" si="9"/>
        <v>662685</v>
      </c>
      <c r="M36" s="5">
        <f t="shared" si="9"/>
        <v>379532.80000000005</v>
      </c>
      <c r="N36" s="5">
        <f t="shared" si="9"/>
        <v>373581.29999999987</v>
      </c>
      <c r="O36" s="5">
        <f t="shared" si="9"/>
        <v>5951.5000000000036</v>
      </c>
      <c r="P36" s="5">
        <f t="shared" si="9"/>
        <v>449458</v>
      </c>
      <c r="Q36" s="5">
        <f t="shared" si="9"/>
        <v>332190.39999999991</v>
      </c>
      <c r="R36" s="5">
        <f t="shared" si="9"/>
        <v>329770.60000000003</v>
      </c>
      <c r="S36" s="5">
        <f t="shared" si="9"/>
        <v>2419.7999999999975</v>
      </c>
      <c r="T36" s="5">
        <f t="shared" si="9"/>
        <v>40124</v>
      </c>
      <c r="U36" s="5"/>
      <c r="V36" s="5"/>
      <c r="W36" s="5"/>
      <c r="X36" s="5"/>
    </row>
    <row r="38" spans="1:27" x14ac:dyDescent="0.25">
      <c r="I38" s="11"/>
      <c r="J38" s="11"/>
      <c r="K38" s="11"/>
    </row>
    <row r="39" spans="1:27" x14ac:dyDescent="0.25">
      <c r="J39" s="12"/>
    </row>
  </sheetData>
  <mergeCells count="17">
    <mergeCell ref="A3:W3"/>
    <mergeCell ref="A4:W4"/>
    <mergeCell ref="A5:W5"/>
    <mergeCell ref="A7:A10"/>
    <mergeCell ref="B7:E8"/>
    <mergeCell ref="F8:H9"/>
    <mergeCell ref="U8:W9"/>
    <mergeCell ref="B9:B10"/>
    <mergeCell ref="I8:T8"/>
    <mergeCell ref="X8:X10"/>
    <mergeCell ref="F7:X7"/>
    <mergeCell ref="C9:C10"/>
    <mergeCell ref="D9:D10"/>
    <mergeCell ref="E9:E10"/>
    <mergeCell ref="I9:L9"/>
    <mergeCell ref="M9:P9"/>
    <mergeCell ref="Q9:T9"/>
  </mergeCells>
  <pageMargins left="0.19685039370078741" right="0.19685039370078741" top="0.74803149606299213" bottom="0.74803149606299213" header="0.31496062992125984" footer="0.31496062992125984"/>
  <pageSetup paperSize="9" scale="55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2E94C69DC65AC45A0C04C0EDB492D49" ma:contentTypeVersion="5" ma:contentTypeDescription="Створення нового документа." ma:contentTypeScope="" ma:versionID="6100a72d543954f5f9a70efd43439ca8">
  <xsd:schema xmlns:xsd="http://www.w3.org/2001/XMLSchema" xmlns:xs="http://www.w3.org/2001/XMLSchema" xmlns:p="http://schemas.microsoft.com/office/2006/metadata/properties" xmlns:ns2="b3430434-44e4-4f5b-9097-ec250a9fa10f" xmlns:ns3="837afde9-1959-48ec-9623-34f2440a05d7" targetNamespace="http://schemas.microsoft.com/office/2006/metadata/properties" ma:root="true" ma:fieldsID="b830844f50d799cac0b8f0d38016c3a2" ns2:_="" ns3:_="">
    <xsd:import namespace="b3430434-44e4-4f5b-9097-ec250a9fa10f"/>
    <xsd:import namespace="837afde9-1959-48ec-9623-34f2440a0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dlc_BarcodeValue" minOccurs="0"/>
                <xsd:element ref="ns3:_dlc_BarcodeImage" minOccurs="0"/>
                <xsd:element ref="ns3:_dlc_BarcodePreview" minOccurs="0"/>
                <xsd:element ref="ns3:sbIsMain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30434-44e4-4f5b-9097-ec250a9fa1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afde9-1959-48ec-9623-34f2440a05d7" elementFormDefault="qualified">
    <xsd:import namespace="http://schemas.microsoft.com/office/2006/documentManagement/types"/>
    <xsd:import namespace="http://schemas.microsoft.com/office/infopath/2007/PartnerControls"/>
    <xsd:element name="_dlc_BarcodeValue" ma:index="9" nillable="true" ma:displayName="Значення штрих-коду" ma:description="Призначене елементу значення штрих-коду." ma:internalName="_dlc_BarcodeValue" ma:readOnly="true">
      <xsd:simpleType>
        <xsd:restriction base="dms:Text"/>
      </xsd:simpleType>
    </xsd:element>
    <xsd:element name="_dlc_BarcodeImage" ma:index="10" nillable="true" ma:displayName="Зображення штрих-коду" ma:description="" ma:hidden="true" ma:internalName="_dlc_BarcodeImage" ma:readOnly="false">
      <xsd:simpleType>
        <xsd:restriction base="dms:Note"/>
      </xsd:simpleType>
    </xsd:element>
    <xsd:element name="_dlc_BarcodePreview" ma:index="11" nillable="true" ma:displayName="Штрих-код" ma:description="Штрих-код, призначений цьому елементу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bIsMainDocument" ma:index="12" nillable="true" ma:displayName="Головний документ" ma:internalName="sbIsMain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bIsMainDocument xmlns="837afde9-1959-48ec-9623-34f2440a05d7" xsi:nil="true"/>
    <_dlc_BarcodeImage xmlns="837afde9-1959-48ec-9623-34f2440a05d7" xsi:nil="true"/>
  </documentManagement>
</p:properties>
</file>

<file path=customXml/itemProps1.xml><?xml version="1.0" encoding="utf-8"?>
<ds:datastoreItem xmlns:ds="http://schemas.openxmlformats.org/officeDocument/2006/customXml" ds:itemID="{F90D0451-1DAA-4D79-9D66-DCC8BD1E3D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AA5F3C-E83B-4D6A-9EE3-773F6357E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430434-44e4-4f5b-9097-ec250a9fa10f"/>
    <ds:schemaRef ds:uri="837afde9-1959-48ec-9623-34f2440a0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5CE8A4-AC76-442F-80A2-AD9DE4B740D5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b3430434-44e4-4f5b-9097-ec250a9fa10f"/>
    <ds:schemaRef ds:uri="837afde9-1959-48ec-9623-34f2440a05d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НУШ_тис</vt:lpstr>
      <vt:lpstr>НУШ_тис!Область_друку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Робак Ольга Миколаївна</dc:creator>
  <cp:lastModifiedBy>Krasnostup H.</cp:lastModifiedBy>
  <cp:lastPrinted>2019-10-09T06:21:49Z</cp:lastPrinted>
  <dcterms:created xsi:type="dcterms:W3CDTF">2019-01-23T09:53:09Z</dcterms:created>
  <dcterms:modified xsi:type="dcterms:W3CDTF">2020-04-28T09:58:49Z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0x01010042E94C69DC65AC45A0C04C0EDB492D49</vt:lpwstr>
  </property>
</Properties>
</file>